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== NICO ==\== IMMOBILIER ==\"/>
    </mc:Choice>
  </mc:AlternateContent>
  <bookViews>
    <workbookView xWindow="0" yWindow="0" windowWidth="30720" windowHeight="1351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F31" i="1"/>
  <c r="F85" i="1"/>
  <c r="L46" i="1"/>
  <c r="L58" i="1" s="1"/>
  <c r="C85" i="1"/>
  <c r="C82" i="1"/>
  <c r="P46" i="1"/>
  <c r="P45" i="1"/>
  <c r="H55" i="1"/>
  <c r="H46" i="1"/>
  <c r="D58" i="1"/>
  <c r="H58" i="1" l="1"/>
  <c r="C65" i="1" s="1"/>
  <c r="F79" i="1" s="1"/>
  <c r="P58" i="1"/>
  <c r="C66" i="1" s="1"/>
  <c r="C79" i="1" l="1"/>
</calcChain>
</file>

<file path=xl/sharedStrings.xml><?xml version="1.0" encoding="utf-8"?>
<sst xmlns="http://schemas.openxmlformats.org/spreadsheetml/2006/main" count="71" uniqueCount="66">
  <si>
    <t>Frais de notaire</t>
  </si>
  <si>
    <t>Intérêts + Assurance hypothèque</t>
  </si>
  <si>
    <t>Capital remboursé hypothèque</t>
  </si>
  <si>
    <t>Frais de vente</t>
  </si>
  <si>
    <t>Charges de copropriété</t>
  </si>
  <si>
    <t>Taxe de bienvenue</t>
  </si>
  <si>
    <t>SCENARIO ACHAT</t>
  </si>
  <si>
    <t>DÉPENSES</t>
  </si>
  <si>
    <t>REVENUS</t>
  </si>
  <si>
    <t>Plus value</t>
  </si>
  <si>
    <t>SCENARIO LOCATION</t>
  </si>
  <si>
    <t>Mise de fond placée</t>
  </si>
  <si>
    <t>Hypothèse de marché</t>
  </si>
  <si>
    <t>Loyer mensuel</t>
  </si>
  <si>
    <t>Progression annuelle du marché immobilier</t>
  </si>
  <si>
    <t>Rendement annuel de la mise de fond placée</t>
  </si>
  <si>
    <t>Votre actif net</t>
  </si>
  <si>
    <t>Votre revenu net mensuel</t>
  </si>
  <si>
    <t>Période de temps en année</t>
  </si>
  <si>
    <t>Autres frais</t>
  </si>
  <si>
    <t>Revenus à la revente</t>
  </si>
  <si>
    <t>Augmentation annuel du loyer</t>
  </si>
  <si>
    <t>Bilan ACHAT</t>
  </si>
  <si>
    <t>Bilan LOCATION</t>
  </si>
  <si>
    <t>Comparaison des scenarios Achat vs Location d'une résidence principale</t>
  </si>
  <si>
    <t>Fonctionnement</t>
  </si>
  <si>
    <t>v1.0</t>
  </si>
  <si>
    <t>1. Saisissez vos paramètres généraux dans la partie #1 (cases encadrées seulement)</t>
  </si>
  <si>
    <t>2. Saisissez les paramètres spécifiques à chaque scénario dans la partie #2 (cases encadrées seulement)</t>
  </si>
  <si>
    <t>Partie #1 - Paramètres généraux</t>
  </si>
  <si>
    <t>Partie #2 - Comparaison Achat vs Location</t>
  </si>
  <si>
    <t>www.frugalman.fr</t>
  </si>
  <si>
    <r>
      <t>TOTAL DÉPENSES</t>
    </r>
    <r>
      <rPr>
        <b/>
        <u/>
        <sz val="12"/>
        <color theme="1"/>
        <rFont val="Calibri"/>
        <family val="2"/>
        <scheme val="minor"/>
      </rPr>
      <t xml:space="preserve"> sur la période</t>
    </r>
  </si>
  <si>
    <r>
      <t xml:space="preserve">TOTAL DÉPENSES </t>
    </r>
    <r>
      <rPr>
        <b/>
        <u/>
        <sz val="12"/>
        <color theme="1"/>
        <rFont val="Calibri"/>
        <family val="2"/>
        <scheme val="minor"/>
      </rPr>
      <t xml:space="preserve"> sur la période</t>
    </r>
  </si>
  <si>
    <t>Critère de Rentabilité</t>
  </si>
  <si>
    <t>Critère de Mise de fond</t>
  </si>
  <si>
    <t>Critère des Coûts mensuels</t>
  </si>
  <si>
    <t>* période sur laquelle vous souhaitez comparer les deux scenarios</t>
  </si>
  <si>
    <t>* différence entre vos actifs (possessions) et vos passifs (dettes)</t>
  </si>
  <si>
    <t>Prix d'achat du bien</t>
  </si>
  <si>
    <t>Mise de fond prévue</t>
  </si>
  <si>
    <t>Frais Réparation et Travaux</t>
  </si>
  <si>
    <t>Impôts et taxes</t>
  </si>
  <si>
    <t>Epargne dégagée et placée</t>
  </si>
  <si>
    <r>
      <t>TOTAL REVENUS</t>
    </r>
    <r>
      <rPr>
        <b/>
        <u/>
        <sz val="12"/>
        <color theme="1"/>
        <rFont val="Calibri"/>
        <family val="2"/>
        <scheme val="minor"/>
      </rPr>
      <t xml:space="preserve"> sur la période</t>
    </r>
  </si>
  <si>
    <r>
      <t xml:space="preserve">TOTAL REVENUS </t>
    </r>
    <r>
      <rPr>
        <b/>
        <u/>
        <sz val="12"/>
        <color theme="1"/>
        <rFont val="Calibri"/>
        <family val="2"/>
        <scheme val="minor"/>
      </rPr>
      <t xml:space="preserve"> sur la période</t>
    </r>
  </si>
  <si>
    <t>Frais d'agence</t>
  </si>
  <si>
    <t>Frais récurrents</t>
  </si>
  <si>
    <t>Revenus récurrents</t>
  </si>
  <si>
    <t>Loyer total sur la période</t>
  </si>
  <si>
    <r>
      <rPr>
        <b/>
        <u/>
        <sz val="11"/>
        <color rgb="FFFF0000"/>
        <rFont val="Calibri"/>
        <family val="2"/>
        <scheme val="minor"/>
      </rPr>
      <t>ATTENTION</t>
    </r>
    <r>
      <rPr>
        <b/>
        <sz val="11"/>
        <color rgb="FFFF0000"/>
        <rFont val="Calibri"/>
        <family val="2"/>
        <scheme val="minor"/>
      </rPr>
      <t>, ce document reflète mon point de vue personnel sur le sujet  "Acheter ou Louer". Les critères et limites proposées sont donc subjectives.</t>
    </r>
  </si>
  <si>
    <r>
      <t>Frais récurrents après l'achat (</t>
    </r>
    <r>
      <rPr>
        <b/>
        <u/>
        <sz val="11"/>
        <color theme="1"/>
        <rFont val="Calibri"/>
        <family val="2"/>
        <scheme val="minor"/>
      </rPr>
      <t>par mois</t>
    </r>
    <r>
      <rPr>
        <b/>
        <sz val="11"/>
        <color theme="1"/>
        <rFont val="Calibri"/>
        <family val="2"/>
        <scheme val="minor"/>
      </rPr>
      <t>)</t>
    </r>
  </si>
  <si>
    <r>
      <t>Revenus récurrents après l'achat (</t>
    </r>
    <r>
      <rPr>
        <b/>
        <u/>
        <sz val="11"/>
        <color theme="1"/>
        <rFont val="Calibri"/>
        <family val="2"/>
        <scheme val="minor"/>
      </rPr>
      <t>par mois</t>
    </r>
    <r>
      <rPr>
        <b/>
        <sz val="11"/>
        <color theme="1"/>
        <rFont val="Calibri"/>
        <family val="2"/>
        <scheme val="minor"/>
      </rPr>
      <t>)</t>
    </r>
  </si>
  <si>
    <t>Ce document doit  être utilisé à titre informatif uniquement et ne doit en aucun cas constituer le seul argument de votre décision finale d'acheter ou non.</t>
  </si>
  <si>
    <t>Frais ponctuels à l'achat</t>
  </si>
  <si>
    <t>Frais ponctuels à la revente</t>
  </si>
  <si>
    <t>Frais ponctuels à la location</t>
  </si>
  <si>
    <t xml:space="preserve">4. La devise par défaut est le $CAD mais ce document peut être utilisé aussi bien en $CAD qu'en Euros </t>
  </si>
  <si>
    <t>Partie #3 - Bilans</t>
  </si>
  <si>
    <t>Partie #4 - Conclusion</t>
  </si>
  <si>
    <t>Bonne chance dans votre décision!</t>
  </si>
  <si>
    <t>=&gt; Si vous avez les trois critères validés pour l'achat, c'est que votre situation semble favorable à l'achat. Si certains critères sont favorables à la location mais proche de l'achat et que le critère affectif vous dit de passer à l'achat, pourquoi pas, c'est à vous de voir ^^</t>
  </si>
  <si>
    <t>Ces montants sont la différence entre les  revenus et les dépenses de chaque scénario. Ils représentent ce que vous coûtera/rapportera l'achat/la location sur la période visée</t>
  </si>
  <si>
    <t>Voyons selon trois critères principaux s'il est préférable d'acheter ou de louer dans votre situation</t>
  </si>
  <si>
    <t>J'espère que ce fichier vous plaît, dîtes moi ce que vous en pensez et s'il vous a aidé ou non!</t>
  </si>
  <si>
    <t>3. Retrouvez vos bilans et conclusion en partie #3 et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</si>
</sst>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\ &quot;$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3D1DB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167" fontId="0" fillId="0" borderId="1" xfId="0" applyNumberFormat="1" applyBorder="1"/>
    <xf numFmtId="10" fontId="0" fillId="0" borderId="1" xfId="0" applyNumberFormat="1" applyBorder="1" applyAlignment="1">
      <alignment vertical="center"/>
    </xf>
    <xf numFmtId="167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3" borderId="0" xfId="0" applyFill="1"/>
    <xf numFmtId="0" fontId="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167" fontId="0" fillId="0" borderId="3" xfId="0" applyNumberFormat="1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3" borderId="5" xfId="0" applyFont="1" applyFill="1" applyBorder="1" applyAlignment="1">
      <alignment vertical="center"/>
    </xf>
    <xf numFmtId="167" fontId="4" fillId="3" borderId="5" xfId="0" applyNumberFormat="1" applyFont="1" applyFill="1" applyBorder="1" applyAlignment="1">
      <alignment vertical="center"/>
    </xf>
    <xf numFmtId="167" fontId="4" fillId="3" borderId="6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9" fillId="0" borderId="0" xfId="0" applyFont="1"/>
    <xf numFmtId="0" fontId="7" fillId="0" borderId="0" xfId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0" fillId="0" borderId="0" xfId="0" applyFont="1"/>
    <xf numFmtId="0" fontId="0" fillId="0" borderId="0" xfId="0" applyBorder="1" applyAlignment="1">
      <alignment vertical="center"/>
    </xf>
    <xf numFmtId="167" fontId="0" fillId="0" borderId="0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7" fontId="0" fillId="0" borderId="3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167" fontId="4" fillId="0" borderId="4" xfId="0" applyNumberFormat="1" applyFont="1" applyBorder="1" applyAlignment="1">
      <alignment horizontal="right" vertical="center"/>
    </xf>
    <xf numFmtId="167" fontId="4" fillId="0" borderId="6" xfId="0" applyNumberFormat="1" applyFont="1" applyBorder="1" applyAlignment="1">
      <alignment horizontal="right" vertical="center"/>
    </xf>
    <xf numFmtId="0" fontId="4" fillId="0" borderId="0" xfId="0" quotePrefix="1" applyFont="1"/>
  </cellXfs>
  <cellStyles count="2">
    <cellStyle name="Lien hypertexte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3D1DB"/>
      <color rgb="FF69DCD9"/>
      <color rgb="FF33CCCC"/>
      <color rgb="FFFFFF00"/>
      <color rgb="FF00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135997</xdr:rowOff>
    </xdr:from>
    <xdr:to>
      <xdr:col>6</xdr:col>
      <xdr:colOff>1560191</xdr:colOff>
      <xdr:row>12</xdr:row>
      <xdr:rowOff>114300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26497"/>
          <a:ext cx="7637141" cy="2121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ugalman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92"/>
  <sheetViews>
    <sheetView tabSelected="1" workbookViewId="0">
      <selection activeCell="F34" sqref="F34"/>
    </sheetView>
  </sheetViews>
  <sheetFormatPr baseColWidth="10" defaultRowHeight="15" x14ac:dyDescent="0.25"/>
  <cols>
    <col min="1" max="1" width="8.5703125" customWidth="1"/>
    <col min="2" max="2" width="20.5703125" customWidth="1"/>
    <col min="3" max="3" width="30" customWidth="1"/>
    <col min="4" max="4" width="14.42578125" customWidth="1"/>
    <col min="5" max="5" width="4.7109375" customWidth="1"/>
    <col min="6" max="6" width="17.5703125" customWidth="1"/>
    <col min="7" max="7" width="28.140625" customWidth="1"/>
    <col min="8" max="8" width="13.42578125" customWidth="1"/>
    <col min="9" max="9" width="5" customWidth="1"/>
    <col min="10" max="10" width="21.140625" customWidth="1"/>
    <col min="11" max="11" width="22.7109375" customWidth="1"/>
    <col min="12" max="12" width="13.7109375" customWidth="1"/>
    <col min="13" max="13" width="6.28515625" customWidth="1"/>
    <col min="14" max="14" width="19.7109375" customWidth="1"/>
    <col min="15" max="15" width="26.140625" customWidth="1"/>
    <col min="16" max="16" width="14.85546875" customWidth="1"/>
    <col min="17" max="17" width="17.42578125" bestFit="1" customWidth="1"/>
  </cols>
  <sheetData>
    <row r="4" spans="1:15" ht="18.75" x14ac:dyDescent="0.3">
      <c r="H4" s="10" t="s">
        <v>24</v>
      </c>
      <c r="O4" s="8" t="s">
        <v>26</v>
      </c>
    </row>
    <row r="5" spans="1:15" x14ac:dyDescent="0.25">
      <c r="O5" s="38" t="s">
        <v>31</v>
      </c>
    </row>
    <row r="7" spans="1:15" x14ac:dyDescent="0.25">
      <c r="H7" s="7" t="s">
        <v>25</v>
      </c>
    </row>
    <row r="8" spans="1:15" x14ac:dyDescent="0.25">
      <c r="I8" t="s">
        <v>27</v>
      </c>
    </row>
    <row r="9" spans="1:15" x14ac:dyDescent="0.25">
      <c r="I9" t="s">
        <v>28</v>
      </c>
    </row>
    <row r="10" spans="1:15" x14ac:dyDescent="0.25">
      <c r="I10" t="s">
        <v>65</v>
      </c>
    </row>
    <row r="11" spans="1:15" x14ac:dyDescent="0.25">
      <c r="I11" t="s">
        <v>57</v>
      </c>
    </row>
    <row r="13" spans="1:15" x14ac:dyDescent="0.25">
      <c r="I13" s="43" t="s">
        <v>50</v>
      </c>
    </row>
    <row r="14" spans="1:15" x14ac:dyDescent="0.25">
      <c r="I14" s="43" t="s">
        <v>53</v>
      </c>
    </row>
    <row r="15" spans="1:15" x14ac:dyDescent="0.25">
      <c r="I15" s="43"/>
    </row>
    <row r="16" spans="1:15" s="12" customFormat="1" ht="27.75" customHeight="1" x14ac:dyDescent="0.25">
      <c r="A16" s="13" t="s">
        <v>29</v>
      </c>
    </row>
    <row r="17" spans="1:16" ht="18.75" x14ac:dyDescent="0.3">
      <c r="A17" s="10"/>
    </row>
    <row r="18" spans="1:16" x14ac:dyDescent="0.25">
      <c r="B18" t="s">
        <v>18</v>
      </c>
      <c r="D18" s="1">
        <v>3</v>
      </c>
      <c r="F18" s="37" t="s">
        <v>37</v>
      </c>
    </row>
    <row r="20" spans="1:16" x14ac:dyDescent="0.25">
      <c r="B20" t="s">
        <v>16</v>
      </c>
      <c r="D20" s="4">
        <v>150000</v>
      </c>
      <c r="F20" s="37" t="s">
        <v>38</v>
      </c>
    </row>
    <row r="22" spans="1:16" x14ac:dyDescent="0.25">
      <c r="B22" t="s">
        <v>17</v>
      </c>
      <c r="D22" s="4">
        <v>5000</v>
      </c>
    </row>
    <row r="25" spans="1:16" s="14" customFormat="1" ht="28.5" customHeight="1" x14ac:dyDescent="0.25">
      <c r="A25" s="13" t="s">
        <v>30</v>
      </c>
    </row>
    <row r="26" spans="1:16" s="16" customFormat="1" ht="18.75" x14ac:dyDescent="0.25">
      <c r="A26" s="15"/>
    </row>
    <row r="27" spans="1:16" ht="27" customHeight="1" x14ac:dyDescent="0.25">
      <c r="B27" s="28" t="s">
        <v>6</v>
      </c>
      <c r="C27" s="29"/>
      <c r="D27" s="29"/>
      <c r="E27" s="29"/>
      <c r="F27" s="29"/>
      <c r="G27" s="29"/>
      <c r="H27" s="30"/>
      <c r="J27" s="28" t="s">
        <v>10</v>
      </c>
      <c r="K27" s="29"/>
      <c r="L27" s="29"/>
      <c r="M27" s="29"/>
      <c r="N27" s="29"/>
      <c r="O27" s="29"/>
      <c r="P27" s="30"/>
    </row>
    <row r="28" spans="1:16" x14ac:dyDescent="0.25">
      <c r="B28" s="17"/>
      <c r="C28" s="18"/>
      <c r="D28" s="18"/>
      <c r="E28" s="18"/>
      <c r="F28" s="18"/>
      <c r="G28" s="18"/>
      <c r="H28" s="19"/>
      <c r="J28" s="17"/>
      <c r="K28" s="18"/>
      <c r="L28" s="18"/>
      <c r="M28" s="18"/>
      <c r="N28" s="18"/>
      <c r="O28" s="18"/>
      <c r="P28" s="19"/>
    </row>
    <row r="29" spans="1:16" x14ac:dyDescent="0.25">
      <c r="B29" s="17" t="s">
        <v>39</v>
      </c>
      <c r="C29" s="18"/>
      <c r="D29" s="4">
        <v>315000</v>
      </c>
      <c r="E29" s="18"/>
      <c r="F29" s="18"/>
      <c r="G29" s="18"/>
      <c r="H29" s="19"/>
      <c r="J29" s="17" t="s">
        <v>13</v>
      </c>
      <c r="K29" s="18"/>
      <c r="L29" s="4">
        <v>1500</v>
      </c>
      <c r="M29" s="18"/>
      <c r="N29" s="18"/>
      <c r="O29" s="18"/>
      <c r="P29" s="19"/>
    </row>
    <row r="30" spans="1:16" x14ac:dyDescent="0.25">
      <c r="B30" s="17"/>
      <c r="C30" s="18"/>
      <c r="D30" s="18"/>
      <c r="E30" s="18"/>
      <c r="F30" s="18"/>
      <c r="G30" s="18"/>
      <c r="H30" s="19"/>
      <c r="J30" s="17"/>
      <c r="K30" s="18"/>
      <c r="L30" s="18"/>
      <c r="M30" s="18"/>
      <c r="N30" s="18"/>
      <c r="O30" s="18"/>
      <c r="P30" s="19"/>
    </row>
    <row r="31" spans="1:16" x14ac:dyDescent="0.25">
      <c r="B31" s="17" t="s">
        <v>40</v>
      </c>
      <c r="C31" s="18"/>
      <c r="D31" s="4">
        <v>63000</v>
      </c>
      <c r="E31" s="18"/>
      <c r="F31" s="37" t="str">
        <f>"* Votre mise de fond correspond à " &amp;ROUND(D31/D29*100,1) &amp; "% du prix d'achat"</f>
        <v>* Votre mise de fond correspond à 20% du prix d'achat</v>
      </c>
      <c r="G31" s="18"/>
      <c r="H31" s="19"/>
      <c r="J31" s="17" t="s">
        <v>21</v>
      </c>
      <c r="K31" s="18"/>
      <c r="L31" s="5">
        <v>0.01</v>
      </c>
      <c r="M31" s="18"/>
      <c r="N31" s="18"/>
      <c r="O31" s="18"/>
      <c r="P31" s="19"/>
    </row>
    <row r="32" spans="1:16" x14ac:dyDescent="0.25">
      <c r="B32" s="17"/>
      <c r="C32" s="18"/>
      <c r="D32" s="18"/>
      <c r="E32" s="18"/>
      <c r="F32" s="18"/>
      <c r="G32" s="18"/>
      <c r="H32" s="19"/>
      <c r="J32" s="17"/>
      <c r="K32" s="18"/>
      <c r="L32" s="18"/>
      <c r="M32" s="18"/>
      <c r="N32" s="18"/>
      <c r="O32" s="18"/>
      <c r="P32" s="19"/>
    </row>
    <row r="33" spans="2:16" x14ac:dyDescent="0.25">
      <c r="B33" s="17"/>
      <c r="C33" s="18"/>
      <c r="D33" s="18"/>
      <c r="E33" s="18"/>
      <c r="F33" s="18"/>
      <c r="G33" s="18"/>
      <c r="H33" s="19"/>
      <c r="J33" s="17"/>
      <c r="K33" s="18"/>
      <c r="L33" s="18"/>
      <c r="M33" s="18"/>
      <c r="N33" s="18"/>
      <c r="O33" s="18"/>
      <c r="P33" s="19"/>
    </row>
    <row r="34" spans="2:16" ht="30" x14ac:dyDescent="0.25">
      <c r="B34" s="20" t="s">
        <v>12</v>
      </c>
      <c r="C34" s="21" t="s">
        <v>14</v>
      </c>
      <c r="D34" s="5">
        <v>0.03</v>
      </c>
      <c r="E34" s="18"/>
      <c r="F34" s="18"/>
      <c r="G34" s="18"/>
      <c r="H34" s="19"/>
      <c r="J34" s="31" t="s">
        <v>12</v>
      </c>
      <c r="K34" s="21" t="s">
        <v>15</v>
      </c>
      <c r="L34" s="5">
        <v>0.05</v>
      </c>
      <c r="M34" s="18"/>
      <c r="N34" s="18"/>
      <c r="O34" s="18"/>
      <c r="P34" s="19"/>
    </row>
    <row r="35" spans="2:16" x14ac:dyDescent="0.25">
      <c r="B35" s="17"/>
      <c r="C35" s="18"/>
      <c r="D35" s="18"/>
      <c r="E35" s="18"/>
      <c r="F35" s="18"/>
      <c r="G35" s="18"/>
      <c r="H35" s="19"/>
      <c r="J35" s="17"/>
      <c r="K35" s="18"/>
      <c r="L35" s="18"/>
      <c r="M35" s="18"/>
      <c r="N35" s="18"/>
      <c r="O35" s="18"/>
      <c r="P35" s="19"/>
    </row>
    <row r="36" spans="2:16" x14ac:dyDescent="0.25">
      <c r="B36" s="17"/>
      <c r="C36" s="18"/>
      <c r="D36" s="18"/>
      <c r="E36" s="18"/>
      <c r="F36" s="18"/>
      <c r="G36" s="18"/>
      <c r="H36" s="19"/>
      <c r="J36" s="17"/>
      <c r="K36" s="18"/>
      <c r="L36" s="18"/>
      <c r="M36" s="18"/>
      <c r="N36" s="18"/>
      <c r="O36" s="18"/>
      <c r="P36" s="19"/>
    </row>
    <row r="37" spans="2:16" x14ac:dyDescent="0.25">
      <c r="B37" s="22" t="s">
        <v>7</v>
      </c>
      <c r="C37" s="23"/>
      <c r="D37" s="23"/>
      <c r="E37" s="18"/>
      <c r="F37" s="23" t="s">
        <v>8</v>
      </c>
      <c r="G37" s="23"/>
      <c r="H37" s="24"/>
      <c r="J37" s="22" t="s">
        <v>7</v>
      </c>
      <c r="K37" s="23"/>
      <c r="L37" s="23"/>
      <c r="M37" s="18"/>
      <c r="N37" s="23" t="s">
        <v>8</v>
      </c>
      <c r="O37" s="23"/>
      <c r="P37" s="24"/>
    </row>
    <row r="38" spans="2:16" x14ac:dyDescent="0.25">
      <c r="B38" s="17"/>
      <c r="C38" s="18"/>
      <c r="D38" s="18"/>
      <c r="E38" s="18"/>
      <c r="F38" s="18"/>
      <c r="G38" s="18"/>
      <c r="H38" s="19"/>
      <c r="J38" s="17"/>
      <c r="K38" s="18"/>
      <c r="L38" s="18"/>
      <c r="M38" s="18"/>
      <c r="N38" s="18"/>
      <c r="O38" s="18"/>
      <c r="P38" s="19"/>
    </row>
    <row r="39" spans="2:16" x14ac:dyDescent="0.25">
      <c r="B39" s="17"/>
      <c r="C39" s="18"/>
      <c r="D39" s="18"/>
      <c r="E39" s="18"/>
      <c r="F39" s="18"/>
      <c r="G39" s="18"/>
      <c r="H39" s="19"/>
      <c r="J39" s="17"/>
      <c r="K39" s="18"/>
      <c r="L39" s="18"/>
      <c r="M39" s="18"/>
      <c r="N39" s="18"/>
      <c r="O39" s="18"/>
      <c r="P39" s="19"/>
    </row>
    <row r="40" spans="2:16" x14ac:dyDescent="0.25">
      <c r="B40" s="25" t="s">
        <v>54</v>
      </c>
      <c r="C40" s="18"/>
      <c r="D40" s="18"/>
      <c r="E40" s="18"/>
      <c r="F40" s="18"/>
      <c r="G40" s="18"/>
      <c r="H40" s="19"/>
      <c r="J40" s="25" t="s">
        <v>56</v>
      </c>
      <c r="M40" s="18"/>
      <c r="P40" s="19"/>
    </row>
    <row r="41" spans="2:16" x14ac:dyDescent="0.25">
      <c r="B41" s="17"/>
      <c r="C41" s="18" t="s">
        <v>0</v>
      </c>
      <c r="D41" s="4">
        <v>1200</v>
      </c>
      <c r="E41" s="18"/>
      <c r="F41" s="18"/>
      <c r="G41" s="18"/>
      <c r="H41" s="19"/>
      <c r="J41" s="17"/>
      <c r="K41" s="18" t="s">
        <v>46</v>
      </c>
      <c r="L41" s="4">
        <v>0</v>
      </c>
      <c r="M41" s="18"/>
      <c r="P41" s="19"/>
    </row>
    <row r="42" spans="2:16" x14ac:dyDescent="0.25">
      <c r="B42" s="17"/>
      <c r="C42" s="18" t="s">
        <v>5</v>
      </c>
      <c r="D42" s="4">
        <v>3200</v>
      </c>
      <c r="E42" s="18"/>
      <c r="F42" s="18"/>
      <c r="G42" s="18"/>
      <c r="H42" s="19"/>
      <c r="J42" s="17"/>
      <c r="K42" s="18"/>
      <c r="L42" s="18"/>
      <c r="M42" s="18"/>
      <c r="N42" s="18"/>
      <c r="O42" s="18"/>
      <c r="P42" s="19"/>
    </row>
    <row r="43" spans="2:16" x14ac:dyDescent="0.25">
      <c r="B43" s="17"/>
      <c r="C43" s="18"/>
      <c r="D43" s="18"/>
      <c r="E43" s="18"/>
      <c r="F43" s="18"/>
      <c r="G43" s="18"/>
      <c r="H43" s="19"/>
      <c r="J43" s="17"/>
      <c r="M43" s="18"/>
      <c r="P43" s="19"/>
    </row>
    <row r="44" spans="2:16" x14ac:dyDescent="0.25">
      <c r="B44" s="25" t="s">
        <v>51</v>
      </c>
      <c r="C44" s="18"/>
      <c r="D44" s="18"/>
      <c r="E44" s="18"/>
      <c r="F44" s="26" t="s">
        <v>52</v>
      </c>
      <c r="G44" s="18"/>
      <c r="H44" s="19"/>
      <c r="J44" s="25" t="s">
        <v>47</v>
      </c>
      <c r="K44" s="18"/>
      <c r="L44" s="18"/>
      <c r="M44" s="18"/>
      <c r="N44" s="26" t="s">
        <v>48</v>
      </c>
      <c r="P44" s="19"/>
    </row>
    <row r="45" spans="2:16" x14ac:dyDescent="0.25">
      <c r="B45" s="25"/>
      <c r="C45" s="18"/>
      <c r="D45" s="18"/>
      <c r="E45" s="18"/>
      <c r="F45" s="18"/>
      <c r="G45" s="18"/>
      <c r="H45" s="19"/>
      <c r="J45" s="17"/>
      <c r="K45" s="18"/>
      <c r="L45" s="18"/>
      <c r="M45" s="18"/>
      <c r="N45" s="18"/>
      <c r="O45" s="18" t="s">
        <v>11</v>
      </c>
      <c r="P45" s="27">
        <f>D31*(1+L34)^D18-D31</f>
        <v>9930.3750000000146</v>
      </c>
    </row>
    <row r="46" spans="2:16" x14ac:dyDescent="0.25">
      <c r="B46" s="17"/>
      <c r="C46" s="44" t="s">
        <v>4</v>
      </c>
      <c r="D46" s="46">
        <v>150</v>
      </c>
      <c r="E46" s="44"/>
      <c r="F46" s="44"/>
      <c r="G46" s="44" t="s">
        <v>2</v>
      </c>
      <c r="H46" s="47">
        <f>D48</f>
        <v>589</v>
      </c>
      <c r="J46" s="17"/>
      <c r="K46" s="44" t="s">
        <v>49</v>
      </c>
      <c r="L46" s="45">
        <f>$L$29*12*$D$18*(1+$L$31)^$D$18</f>
        <v>55636.253999999994</v>
      </c>
      <c r="M46" s="18"/>
      <c r="N46" s="18"/>
      <c r="O46" s="21" t="s">
        <v>43</v>
      </c>
      <c r="P46" s="27">
        <f>(SUM(D46:D51)-L29)*12*$D$18*(1+L34)^D18</f>
        <v>9001.6920000000009</v>
      </c>
    </row>
    <row r="47" spans="2:16" x14ac:dyDescent="0.25">
      <c r="B47" s="17"/>
      <c r="C47" s="18" t="s">
        <v>1</v>
      </c>
      <c r="D47" s="4">
        <v>536</v>
      </c>
      <c r="E47" s="18"/>
      <c r="F47" s="18"/>
      <c r="G47" s="18"/>
      <c r="H47" s="19"/>
      <c r="J47" s="17"/>
      <c r="K47" s="18"/>
      <c r="L47" s="18"/>
      <c r="M47" s="18"/>
      <c r="N47" s="18"/>
      <c r="O47" s="18"/>
      <c r="P47" s="19"/>
    </row>
    <row r="48" spans="2:16" x14ac:dyDescent="0.25">
      <c r="B48" s="17"/>
      <c r="C48" s="18" t="s">
        <v>2</v>
      </c>
      <c r="D48" s="4">
        <v>589</v>
      </c>
      <c r="E48" s="18"/>
      <c r="F48" s="18"/>
      <c r="G48" s="18"/>
      <c r="H48" s="19"/>
      <c r="J48" s="17"/>
      <c r="K48" s="18"/>
      <c r="L48" s="18"/>
      <c r="M48" s="18"/>
      <c r="N48" s="18"/>
      <c r="O48" s="18"/>
      <c r="P48" s="19"/>
    </row>
    <row r="49" spans="1:16" x14ac:dyDescent="0.25">
      <c r="B49" s="17"/>
      <c r="C49" s="18" t="s">
        <v>42</v>
      </c>
      <c r="D49" s="4">
        <v>241</v>
      </c>
      <c r="E49" s="18"/>
      <c r="F49" s="18"/>
      <c r="G49" s="18"/>
      <c r="H49" s="19"/>
      <c r="J49" s="17"/>
      <c r="K49" s="18"/>
      <c r="L49" s="18"/>
      <c r="M49" s="18"/>
      <c r="N49" s="18"/>
      <c r="O49" s="18"/>
      <c r="P49" s="19"/>
    </row>
    <row r="50" spans="1:16" x14ac:dyDescent="0.25">
      <c r="B50" s="17"/>
      <c r="C50" s="18" t="s">
        <v>41</v>
      </c>
      <c r="D50" s="4">
        <v>200</v>
      </c>
      <c r="E50" s="18"/>
      <c r="F50" s="18"/>
      <c r="G50" s="18"/>
      <c r="H50" s="19"/>
      <c r="J50" s="17"/>
      <c r="K50" s="18"/>
      <c r="L50" s="18"/>
      <c r="M50" s="18"/>
      <c r="N50" s="18"/>
      <c r="O50" s="18"/>
      <c r="P50" s="19"/>
    </row>
    <row r="51" spans="1:16" x14ac:dyDescent="0.25">
      <c r="B51" s="17"/>
      <c r="C51" s="18" t="s">
        <v>19</v>
      </c>
      <c r="D51" s="4">
        <v>0</v>
      </c>
      <c r="E51" s="18"/>
      <c r="F51" s="18"/>
      <c r="G51" s="18"/>
      <c r="H51" s="19"/>
      <c r="J51" s="17"/>
      <c r="K51" s="18"/>
      <c r="L51" s="18"/>
      <c r="M51" s="18"/>
      <c r="N51" s="18"/>
      <c r="O51" s="18"/>
      <c r="P51" s="19"/>
    </row>
    <row r="52" spans="1:16" x14ac:dyDescent="0.25">
      <c r="B52" s="17"/>
      <c r="C52" s="18"/>
      <c r="D52" s="18"/>
      <c r="E52" s="18"/>
      <c r="F52" s="18"/>
      <c r="G52" s="18"/>
      <c r="H52" s="19"/>
      <c r="J52" s="17"/>
      <c r="K52" s="18"/>
      <c r="L52" s="18"/>
      <c r="M52" s="18"/>
      <c r="N52" s="18"/>
      <c r="O52" s="18"/>
      <c r="P52" s="19"/>
    </row>
    <row r="53" spans="1:16" x14ac:dyDescent="0.25">
      <c r="B53" s="25" t="s">
        <v>55</v>
      </c>
      <c r="C53" s="18"/>
      <c r="D53" s="18"/>
      <c r="E53" s="18"/>
      <c r="F53" s="26" t="s">
        <v>20</v>
      </c>
      <c r="G53" s="18"/>
      <c r="H53" s="19"/>
      <c r="J53" s="17"/>
      <c r="K53" s="18"/>
      <c r="L53" s="18"/>
      <c r="M53" s="18"/>
      <c r="N53" s="18"/>
      <c r="O53" s="18"/>
      <c r="P53" s="19"/>
    </row>
    <row r="54" spans="1:16" x14ac:dyDescent="0.25">
      <c r="B54" s="17"/>
      <c r="C54" s="18"/>
      <c r="D54" s="18"/>
      <c r="E54" s="18"/>
      <c r="F54" s="18"/>
      <c r="G54" s="18"/>
      <c r="H54" s="19"/>
      <c r="J54" s="17"/>
      <c r="K54" s="18"/>
      <c r="L54" s="18"/>
      <c r="M54" s="18"/>
      <c r="N54" s="18"/>
      <c r="O54" s="18"/>
      <c r="P54" s="19"/>
    </row>
    <row r="55" spans="1:16" x14ac:dyDescent="0.25">
      <c r="B55" s="17"/>
      <c r="C55" s="18" t="s">
        <v>3</v>
      </c>
      <c r="D55" s="4">
        <v>3000</v>
      </c>
      <c r="E55" s="18"/>
      <c r="F55" s="18"/>
      <c r="G55" s="18" t="s">
        <v>9</v>
      </c>
      <c r="H55" s="27">
        <f>D29*(1+D34)^D18-D29</f>
        <v>29209.005000000005</v>
      </c>
      <c r="J55" s="17"/>
      <c r="K55" s="18"/>
      <c r="L55" s="18"/>
      <c r="M55" s="18"/>
      <c r="N55" s="18"/>
      <c r="O55" s="18"/>
      <c r="P55" s="19"/>
    </row>
    <row r="56" spans="1:16" x14ac:dyDescent="0.25">
      <c r="B56" s="17"/>
      <c r="C56" s="18" t="s">
        <v>19</v>
      </c>
      <c r="D56" s="4">
        <v>0</v>
      </c>
      <c r="E56" s="18"/>
      <c r="F56" s="18"/>
      <c r="G56" s="18"/>
      <c r="H56" s="19"/>
      <c r="J56" s="17"/>
      <c r="K56" s="18"/>
      <c r="L56" s="18"/>
      <c r="M56" s="18"/>
      <c r="N56" s="18"/>
      <c r="O56" s="18"/>
      <c r="P56" s="19"/>
    </row>
    <row r="57" spans="1:16" x14ac:dyDescent="0.25">
      <c r="B57" s="17"/>
      <c r="C57" s="18"/>
      <c r="D57" s="18"/>
      <c r="E57" s="18"/>
      <c r="F57" s="18"/>
      <c r="G57" s="18"/>
      <c r="H57" s="19"/>
      <c r="J57" s="17"/>
      <c r="K57" s="18"/>
      <c r="L57" s="18"/>
      <c r="M57" s="18"/>
      <c r="N57" s="18"/>
      <c r="O57" s="18"/>
      <c r="P57" s="19"/>
    </row>
    <row r="58" spans="1:16" s="2" customFormat="1" ht="46.5" customHeight="1" x14ac:dyDescent="0.25">
      <c r="B58" s="35" t="s">
        <v>32</v>
      </c>
      <c r="C58" s="32"/>
      <c r="D58" s="33">
        <f>SUM(D41:D42)+SUM(D46:D52)*12*D18+SUM(D55:D56)</f>
        <v>69176</v>
      </c>
      <c r="E58" s="32"/>
      <c r="F58" s="36" t="s">
        <v>44</v>
      </c>
      <c r="G58" s="32"/>
      <c r="H58" s="34">
        <f>SUM(H46:H52)*12*$D$18+SUM(H55:H56)</f>
        <v>50413.005000000005</v>
      </c>
      <c r="J58" s="35" t="s">
        <v>33</v>
      </c>
      <c r="K58" s="32"/>
      <c r="L58" s="33">
        <f>SUM(L38:L57)+L41</f>
        <v>55636.253999999994</v>
      </c>
      <c r="M58" s="32"/>
      <c r="N58" s="36" t="s">
        <v>45</v>
      </c>
      <c r="O58" s="32"/>
      <c r="P58" s="34">
        <f>SUM(P38:P57)</f>
        <v>18932.067000000017</v>
      </c>
    </row>
    <row r="59" spans="1:16" x14ac:dyDescent="0.25">
      <c r="P59" s="6"/>
    </row>
    <row r="62" spans="1:16" s="14" customFormat="1" ht="28.5" customHeight="1" x14ac:dyDescent="0.25">
      <c r="A62" s="13" t="s">
        <v>58</v>
      </c>
    </row>
    <row r="65" spans="1:14" ht="40.5" customHeight="1" x14ac:dyDescent="0.25">
      <c r="B65" s="41" t="s">
        <v>22</v>
      </c>
      <c r="C65" s="50">
        <f>H58-D58</f>
        <v>-18762.994999999995</v>
      </c>
      <c r="D65" s="51"/>
    </row>
    <row r="66" spans="1:14" ht="38.25" customHeight="1" x14ac:dyDescent="0.25">
      <c r="B66" s="42" t="s">
        <v>23</v>
      </c>
      <c r="C66" s="50">
        <f>P58-L58</f>
        <v>-36704.186999999976</v>
      </c>
      <c r="D66" s="51"/>
    </row>
    <row r="69" spans="1:14" ht="15.75" x14ac:dyDescent="0.25">
      <c r="B69" s="11" t="s">
        <v>62</v>
      </c>
    </row>
    <row r="72" spans="1:14" s="14" customFormat="1" ht="28.5" customHeight="1" x14ac:dyDescent="0.25">
      <c r="A72" s="13" t="s">
        <v>59</v>
      </c>
    </row>
    <row r="75" spans="1:14" ht="15.75" x14ac:dyDescent="0.25">
      <c r="B75" s="9" t="s">
        <v>63</v>
      </c>
    </row>
    <row r="78" spans="1:14" ht="26.25" customHeight="1" x14ac:dyDescent="0.25">
      <c r="B78" s="48" t="s">
        <v>34</v>
      </c>
    </row>
    <row r="79" spans="1:14" ht="32.25" customHeight="1" x14ac:dyDescent="0.25">
      <c r="B79" s="3"/>
      <c r="C79" s="39" t="str">
        <f>IF(C65&gt;C66,"ACHAT CONSEILLÉ","LOCATION CONSEILLÉE")</f>
        <v>ACHAT CONSEILLÉ</v>
      </c>
      <c r="D79" s="39"/>
      <c r="E79" s="2"/>
      <c r="F79" s="40" t="str">
        <f>IF(C65&gt;C66,"Sur la période visée, l'achat vous coûterait " &amp; ROUND(C65-C66,2) &amp; "$ de moins que la location, il est alors plus rentable que la location","Sur la période visée, la location vous coûterait " &amp; ROUND(C66-C65,2) &amp; "$ de moins que l'achat, elle est alors plus rentable que  l'achat")</f>
        <v>Sur la période visée, l'achat vous coûterait 17941,19$ de moins que la location, il est alors plus rentable que la location</v>
      </c>
      <c r="G79" s="40"/>
      <c r="H79" s="40"/>
      <c r="I79" s="40"/>
      <c r="J79" s="40"/>
      <c r="K79" s="40"/>
      <c r="L79" s="40"/>
      <c r="M79" s="40"/>
      <c r="N79" s="40"/>
    </row>
    <row r="80" spans="1:14" x14ac:dyDescent="0.25">
      <c r="B80" s="3"/>
    </row>
    <row r="81" spans="2:14" ht="30.75" customHeight="1" x14ac:dyDescent="0.25">
      <c r="B81" s="48" t="s">
        <v>35</v>
      </c>
    </row>
    <row r="82" spans="2:14" ht="33.75" customHeight="1" x14ac:dyDescent="0.25">
      <c r="B82" s="3"/>
      <c r="C82" s="39" t="str">
        <f>IF(D31/D20*100&lt;30,"ACHAT CONSEILLÉ","LOCATION CONSEILLÉE")</f>
        <v>LOCATION CONSEILLÉE</v>
      </c>
      <c r="D82" s="39"/>
      <c r="E82" s="2"/>
      <c r="F82" s="49" t="str">
        <f>IF(D31/D20*100&lt;30,"Votre mise de fond correspond à " &amp; ROUND(D31/D20*100,1) &amp; "% de votre actif net, ce qui est inférieur au 30% recommandés. Votre achat n'immobilisera donc pas une trop grande partie de votre actif net","Votre mise de fond correspond à " &amp; ROUND(D31/D20*100,1) &amp; "% de votre actif net, ce qui est supérieur au 30% recommandés. Votre achat immobilisera donc une grande partie de votre actif net")</f>
        <v>Votre mise de fond correspond à 42% de votre actif net, ce qui est supérieur au 30% recommandés. Votre achat immobilisera donc une grande partie de votre actif net</v>
      </c>
      <c r="G82" s="49"/>
      <c r="H82" s="49"/>
      <c r="I82" s="49"/>
      <c r="J82" s="49"/>
      <c r="K82" s="49"/>
      <c r="L82" s="49"/>
      <c r="M82" s="49"/>
      <c r="N82" s="49"/>
    </row>
    <row r="83" spans="2:14" x14ac:dyDescent="0.25">
      <c r="B83" s="3"/>
    </row>
    <row r="84" spans="2:14" ht="31.5" customHeight="1" x14ac:dyDescent="0.25">
      <c r="B84" s="48" t="s">
        <v>36</v>
      </c>
    </row>
    <row r="85" spans="2:14" ht="33.75" customHeight="1" x14ac:dyDescent="0.25">
      <c r="C85" s="39" t="str">
        <f>IF(SUM(D46:D51)/D22*100&lt;30,"ACHAT CONSEILLÉ","LOCATION CONSEILLÉE")</f>
        <v>LOCATION CONSEILLÉE</v>
      </c>
      <c r="D85" s="39"/>
      <c r="E85" s="2"/>
      <c r="F85" s="49" t="str">
        <f>IF(SUM(D46:D51)/D22*100&lt;30,"Vos coûts mensuels liés à un achat correspondraient à " &amp; ROUND(SUM(D46:D51)/D22*100,1) &amp; "% de votre revenu net mensuel, ce qui est inférieur au 30% recommandés et vous permettra potentiellement de dégager une épargne supplémentaire chaque mois ","Vos coûts mensuels liés à un achat correspondraient à " &amp; ROUND(SUM(D46:D51)/D22*100,1) &amp; "% de votre revenu net mensuel, ce qui est supérieur au 30% recommandés et vous empêchera potentiellement de dégager une épargne supplémentaire chaque mois")</f>
        <v>Vos coûts mensuels liés à un achat correspondraient à 34,3% de votre revenu net mensuel, ce qui est supérieur au 30% recommandés et vous empêchera potentiellement de dégager une épargne supplémentaire chaque mois</v>
      </c>
      <c r="G85" s="49"/>
      <c r="H85" s="49"/>
      <c r="I85" s="49"/>
      <c r="J85" s="49"/>
      <c r="K85" s="49"/>
      <c r="L85" s="49"/>
      <c r="M85" s="49"/>
      <c r="N85" s="49"/>
    </row>
    <row r="88" spans="2:14" ht="15.75" x14ac:dyDescent="0.25">
      <c r="B88" s="52" t="s">
        <v>61</v>
      </c>
    </row>
    <row r="90" spans="2:14" x14ac:dyDescent="0.25">
      <c r="B90" t="s">
        <v>64</v>
      </c>
    </row>
    <row r="92" spans="2:14" ht="15.75" x14ac:dyDescent="0.25">
      <c r="B92" s="9" t="s">
        <v>60</v>
      </c>
    </row>
  </sheetData>
  <mergeCells count="14">
    <mergeCell ref="C65:D65"/>
    <mergeCell ref="C66:D66"/>
    <mergeCell ref="F85:N85"/>
    <mergeCell ref="C79:D79"/>
    <mergeCell ref="C82:D82"/>
    <mergeCell ref="C85:D85"/>
    <mergeCell ref="F82:N82"/>
    <mergeCell ref="F79:N79"/>
    <mergeCell ref="B37:D37"/>
    <mergeCell ref="F37:H37"/>
    <mergeCell ref="B27:H27"/>
    <mergeCell ref="J27:P27"/>
    <mergeCell ref="J37:L37"/>
    <mergeCell ref="N37:P37"/>
  </mergeCells>
  <conditionalFormatting sqref="C79">
    <cfRule type="cellIs" dxfId="5" priority="2" operator="equal">
      <formula>"LOCATION CONSEILLÉE"</formula>
    </cfRule>
    <cfRule type="cellIs" dxfId="4" priority="6" operator="equal">
      <formula>"ACHAT CONSEILLÉ"</formula>
    </cfRule>
  </conditionalFormatting>
  <conditionalFormatting sqref="C82">
    <cfRule type="cellIs" dxfId="3" priority="3" operator="equal">
      <formula>"LOCATION CONSEILLÉE"</formula>
    </cfRule>
    <cfRule type="cellIs" dxfId="2" priority="5" operator="equal">
      <formula>"ACHAT CONSEILLÉ"</formula>
    </cfRule>
  </conditionalFormatting>
  <conditionalFormatting sqref="C85">
    <cfRule type="cellIs" dxfId="1" priority="1" operator="equal">
      <formula>"ACHAT CONSEILLÉ"</formula>
    </cfRule>
    <cfRule type="cellIs" dxfId="0" priority="4" operator="equal">
      <formula>"LOCATION CONSEILLÉE"</formula>
    </cfRule>
  </conditionalFormatting>
  <hyperlinks>
    <hyperlink ref="O5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2021-04-10T18:29:46Z</dcterms:created>
  <dcterms:modified xsi:type="dcterms:W3CDTF">2021-04-11T17:56:24Z</dcterms:modified>
</cp:coreProperties>
</file>